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watson\Dropbox (NDI)\Board Reports\2022\March\"/>
    </mc:Choice>
  </mc:AlternateContent>
  <xr:revisionPtr revIDLastSave="0" documentId="13_ncr:1_{C93199B1-AA71-4BD8-8930-F3416EF673E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1" l="1"/>
  <c r="G29" i="1" l="1"/>
  <c r="H34" i="1"/>
  <c r="H35" i="1"/>
  <c r="G27" i="1"/>
  <c r="G15" i="1"/>
  <c r="H14" i="1" l="1"/>
  <c r="H30" i="1" l="1"/>
  <c r="H20" i="1" l="1"/>
  <c r="H22" i="1" s="1"/>
  <c r="H17" i="1"/>
  <c r="H31" i="1" l="1"/>
  <c r="H23" i="1"/>
  <c r="H36" i="1" l="1"/>
  <c r="H37" i="1" l="1"/>
</calcChain>
</file>

<file path=xl/sharedStrings.xml><?xml version="1.0" encoding="utf-8"?>
<sst xmlns="http://schemas.openxmlformats.org/spreadsheetml/2006/main" count="43" uniqueCount="42">
  <si>
    <t>Unaudited and Preliminary</t>
  </si>
  <si>
    <t>ASSETS</t>
  </si>
  <si>
    <t xml:space="preserve">                </t>
  </si>
  <si>
    <t>Current Assets</t>
  </si>
  <si>
    <t>Other Current Assets</t>
  </si>
  <si>
    <t>Total Current Assets</t>
  </si>
  <si>
    <t xml:space="preserve">  Leasehold Improvements less depreciation</t>
  </si>
  <si>
    <t>Total Fixed Assets</t>
  </si>
  <si>
    <t xml:space="preserve">  Other Assets</t>
  </si>
  <si>
    <t>Total Investments</t>
  </si>
  <si>
    <t xml:space="preserve">     Security Deposit</t>
  </si>
  <si>
    <t>Total Other Assets</t>
  </si>
  <si>
    <t>TOTAL ASSETS</t>
  </si>
  <si>
    <t>LIABILITIES &amp; NET ASSETS</t>
  </si>
  <si>
    <t xml:space="preserve">     Current Liabilities</t>
  </si>
  <si>
    <t>Total Current Liabilities</t>
  </si>
  <si>
    <t>Total Liabilities</t>
  </si>
  <si>
    <t>NET ASSETS</t>
  </si>
  <si>
    <t>TOTAL NET ASSETS</t>
  </si>
  <si>
    <t>TOTAL LIABILITIES &amp; NET ASSETS</t>
  </si>
  <si>
    <t>Notes to the Balance Sheet</t>
  </si>
  <si>
    <t>National Disability Institute</t>
  </si>
  <si>
    <t>Balance Sheet</t>
  </si>
  <si>
    <t xml:space="preserve">     Total Checking and Money Market accounts</t>
  </si>
  <si>
    <t xml:space="preserve"> Accounts Receivable</t>
  </si>
  <si>
    <t>Standard Accounts Receivable</t>
  </si>
  <si>
    <t>Office/Computer Equipment less depreciation</t>
  </si>
  <si>
    <t>Life Insurance Annuity</t>
  </si>
  <si>
    <t>Accounts Payable</t>
  </si>
  <si>
    <t xml:space="preserve">           Accrued Vacation, Taxes &amp; Benefits</t>
  </si>
  <si>
    <t>Grants Receivable</t>
  </si>
  <si>
    <t>Permanent/Temp Restricted Net Assets</t>
  </si>
  <si>
    <t>Cash Reserve</t>
  </si>
  <si>
    <t>Sum</t>
  </si>
  <si>
    <t>Detail</t>
  </si>
  <si>
    <t>(3)   ADEN Payables due to members.</t>
  </si>
  <si>
    <t xml:space="preserve">  (4)   Calculation provided in separate document.</t>
  </si>
  <si>
    <t xml:space="preserve"> (2)   Represents, funds provided for multi-year projects that have been deferred to be recognized when we spend it, as per the auditors recommendation.</t>
  </si>
  <si>
    <t xml:space="preserve">             ADEN Payables </t>
  </si>
  <si>
    <t xml:space="preserve">     Net Surplus (Deficit)</t>
  </si>
  <si>
    <t xml:space="preserve">           Deferred Revenue </t>
  </si>
  <si>
    <t>(1)   Accounts Receivable are due from various funders across various projects and Grants Receivable is NIDILRR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</si>
</sst>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0_);\(0\)"/>
    <numFmt numFmtId="166" formatCode="&quot;$&quot;#,##0"/>
    <numFmt numFmtId="167" formatCode="[$-F800]dddd\,\ mmmm\ dd\,\ yyyy"/>
    <numFmt numFmtId="168" formatCode="_(* #,##0_);_(* \(#,##0\);_(* &quot;-&quot;??_);_(@_)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43" fontId="3" fillId="0" borderId="1" xfId="1" applyFont="1" applyBorder="1"/>
    <xf numFmtId="43" fontId="3" fillId="0" borderId="0" xfId="1" applyFont="1" applyBorder="1"/>
    <xf numFmtId="164" fontId="4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left"/>
    </xf>
    <xf numFmtId="43" fontId="5" fillId="0" borderId="1" xfId="1" applyFont="1" applyBorder="1"/>
    <xf numFmtId="43" fontId="6" fillId="0" borderId="2" xfId="1" applyFont="1" applyBorder="1"/>
    <xf numFmtId="43" fontId="7" fillId="0" borderId="0" xfId="1" applyFont="1"/>
    <xf numFmtId="165" fontId="7" fillId="0" borderId="0" xfId="0" applyNumberFormat="1" applyFont="1"/>
    <xf numFmtId="166" fontId="7" fillId="0" borderId="0" xfId="0" applyNumberFormat="1" applyFont="1"/>
    <xf numFmtId="41" fontId="7" fillId="0" borderId="0" xfId="1" applyNumberFormat="1" applyFont="1"/>
    <xf numFmtId="37" fontId="7" fillId="0" borderId="0" xfId="1" applyNumberFormat="1" applyFont="1" applyAlignment="1">
      <alignment horizontal="right"/>
    </xf>
    <xf numFmtId="41" fontId="7" fillId="0" borderId="0" xfId="1" applyNumberFormat="1" applyFont="1" applyBorder="1"/>
    <xf numFmtId="0" fontId="7" fillId="0" borderId="0" xfId="0" applyFont="1"/>
    <xf numFmtId="41" fontId="7" fillId="0" borderId="1" xfId="1" applyNumberFormat="1" applyFont="1" applyBorder="1"/>
    <xf numFmtId="166" fontId="7" fillId="0" borderId="0" xfId="1" applyNumberFormat="1" applyFont="1" applyBorder="1"/>
    <xf numFmtId="3" fontId="7" fillId="0" borderId="0" xfId="0" applyNumberFormat="1" applyFont="1"/>
    <xf numFmtId="41" fontId="7" fillId="0" borderId="0" xfId="1" applyNumberFormat="1" applyFont="1" applyProtection="1">
      <protection locked="0"/>
    </xf>
    <xf numFmtId="41" fontId="7" fillId="0" borderId="2" xfId="1" applyNumberFormat="1" applyFont="1" applyBorder="1"/>
    <xf numFmtId="43" fontId="6" fillId="0" borderId="0" xfId="1" applyFont="1"/>
    <xf numFmtId="5" fontId="7" fillId="0" borderId="3" xfId="1" applyNumberFormat="1" applyFont="1" applyBorder="1"/>
    <xf numFmtId="43" fontId="6" fillId="0" borderId="1" xfId="1" applyFont="1" applyBorder="1"/>
    <xf numFmtId="43" fontId="7" fillId="0" borderId="1" xfId="1" applyFont="1" applyBorder="1"/>
    <xf numFmtId="43" fontId="7" fillId="0" borderId="0" xfId="1" applyFont="1" applyBorder="1"/>
    <xf numFmtId="43" fontId="7" fillId="0" borderId="0" xfId="1" applyFont="1" applyFill="1" applyBorder="1"/>
    <xf numFmtId="41" fontId="7" fillId="0" borderId="0" xfId="0" applyNumberFormat="1" applyFont="1"/>
    <xf numFmtId="43" fontId="7" fillId="0" borderId="0" xfId="1" quotePrefix="1" applyFont="1"/>
    <xf numFmtId="43" fontId="7" fillId="0" borderId="0" xfId="1" applyFont="1" applyAlignment="1">
      <alignment horizontal="left"/>
    </xf>
    <xf numFmtId="5" fontId="7" fillId="0" borderId="4" xfId="1" applyNumberFormat="1" applyFont="1" applyBorder="1"/>
    <xf numFmtId="14" fontId="6" fillId="0" borderId="0" xfId="1" applyNumberFormat="1" applyFont="1" applyBorder="1"/>
    <xf numFmtId="0" fontId="7" fillId="0" borderId="1" xfId="0" applyFont="1" applyBorder="1"/>
    <xf numFmtId="164" fontId="7" fillId="0" borderId="1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37" fontId="7" fillId="0" borderId="0" xfId="1" applyNumberFormat="1" applyFont="1" applyAlignment="1">
      <alignment horizontal="left"/>
    </xf>
    <xf numFmtId="43" fontId="4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43" fontId="3" fillId="0" borderId="0" xfId="1" applyFont="1" applyAlignment="1">
      <alignment horizontal="centerContinuous"/>
    </xf>
    <xf numFmtId="167" fontId="4" fillId="0" borderId="1" xfId="1" applyNumberFormat="1" applyFont="1" applyBorder="1" applyAlignment="1">
      <alignment horizontal="centerContinuous"/>
    </xf>
    <xf numFmtId="43" fontId="3" fillId="0" borderId="1" xfId="1" applyFont="1" applyBorder="1" applyAlignment="1">
      <alignment horizontal="centerContinuous"/>
    </xf>
    <xf numFmtId="164" fontId="4" fillId="0" borderId="1" xfId="1" applyNumberFormat="1" applyFont="1" applyBorder="1" applyAlignment="1">
      <alignment horizontal="centerContinuous"/>
    </xf>
    <xf numFmtId="164" fontId="3" fillId="0" borderId="1" xfId="1" applyNumberFormat="1" applyFont="1" applyBorder="1" applyAlignment="1">
      <alignment horizontal="centerContinuous"/>
    </xf>
    <xf numFmtId="37" fontId="7" fillId="0" borderId="0" xfId="1" applyNumberFormat="1" applyFont="1" applyBorder="1"/>
    <xf numFmtId="43" fontId="7" fillId="0" borderId="0" xfId="1" applyFont="1" applyAlignment="1"/>
    <xf numFmtId="43" fontId="7" fillId="0" borderId="0" xfId="1" applyFont="1" applyAlignment="1">
      <alignment horizontal="left" indent="1"/>
    </xf>
    <xf numFmtId="43" fontId="7" fillId="0" borderId="0" xfId="1" applyFont="1" applyAlignment="1">
      <alignment horizontal="left" indent="2"/>
    </xf>
    <xf numFmtId="43" fontId="7" fillId="0" borderId="0" xfId="1" applyFont="1" applyAlignment="1">
      <alignment horizontal="left" indent="3"/>
    </xf>
    <xf numFmtId="168" fontId="7" fillId="0" borderId="0" xfId="1" applyNumberFormat="1" applyFont="1"/>
    <xf numFmtId="43" fontId="6" fillId="0" borderId="0" xfId="1" applyFont="1" applyAlignment="1">
      <alignment horizontal="left" indent="2"/>
    </xf>
    <xf numFmtId="0" fontId="0" fillId="0" borderId="1" xfId="0" applyBorder="1"/>
    <xf numFmtId="0" fontId="1" fillId="0" borderId="0" xfId="0" applyFont="1" applyAlignment="1">
      <alignment vertical="center"/>
    </xf>
    <xf numFmtId="168" fontId="7" fillId="2" borderId="0" xfId="1" applyNumberFormat="1" applyFont="1" applyFill="1"/>
    <xf numFmtId="168" fontId="7" fillId="0" borderId="1" xfId="1" applyNumberFormat="1" applyFont="1" applyBorder="1"/>
    <xf numFmtId="168" fontId="7" fillId="0" borderId="0" xfId="1" applyNumberFormat="1" applyFont="1" applyAlignment="1">
      <alignment horizontal="right"/>
    </xf>
    <xf numFmtId="43" fontId="7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Statement%202022%20-%203.31.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sh%20Reserve%20Calculation%203.31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>
        <row r="48">
          <cell r="H48">
            <v>749397.1100000001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 Cushion"/>
      <sheetName val="Cushion Given the Board"/>
    </sheetNames>
    <sheetDataSet>
      <sheetData sheetId="0"/>
      <sheetData sheetId="1">
        <row r="28">
          <cell r="E28">
            <v>948037.53999999992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workbookViewId="0">
      <selection activeCell="H34" sqref="H34"/>
    </sheetView>
  </sheetViews>
  <sheetFormatPr defaultRowHeight="15.75" x14ac:dyDescent="0.25"/>
  <cols>
    <col min="1" max="1" width="48.25" customWidth="1"/>
    <col min="2" max="2" width="13.625" customWidth="1"/>
    <col min="3" max="3" width="10.625" customWidth="1"/>
    <col min="4" max="4" width="12.625" customWidth="1"/>
    <col min="5" max="5" width="7.625" customWidth="1"/>
    <col min="7" max="7" width="10.625" customWidth="1"/>
    <col min="8" max="8" width="12.125" bestFit="1" customWidth="1"/>
  </cols>
  <sheetData>
    <row r="1" spans="1:8" x14ac:dyDescent="0.25">
      <c r="A1" s="34" t="s">
        <v>21</v>
      </c>
      <c r="B1" s="35"/>
      <c r="C1" s="36"/>
      <c r="D1" s="36"/>
      <c r="E1" s="36"/>
      <c r="F1" s="36"/>
      <c r="G1" s="36"/>
      <c r="H1" s="36"/>
    </row>
    <row r="2" spans="1:8" x14ac:dyDescent="0.25">
      <c r="A2" s="34" t="s">
        <v>22</v>
      </c>
      <c r="B2" s="36"/>
      <c r="C2" s="36"/>
      <c r="D2" s="34"/>
      <c r="E2" s="36"/>
      <c r="F2" s="36"/>
      <c r="G2" s="36"/>
      <c r="H2" s="36"/>
    </row>
    <row r="3" spans="1:8" x14ac:dyDescent="0.25">
      <c r="A3" s="37">
        <v>44651</v>
      </c>
      <c r="B3" s="38"/>
      <c r="C3" s="38"/>
      <c r="D3" s="39"/>
      <c r="E3" s="40"/>
      <c r="F3" s="38"/>
      <c r="G3" s="38"/>
      <c r="H3" s="38"/>
    </row>
    <row r="4" spans="1:8" x14ac:dyDescent="0.25">
      <c r="A4" s="1"/>
      <c r="B4" s="2"/>
      <c r="C4" s="2"/>
      <c r="D4" s="3"/>
      <c r="E4" s="4"/>
      <c r="F4" s="2"/>
      <c r="G4" s="2"/>
      <c r="H4" s="2"/>
    </row>
    <row r="5" spans="1:8" x14ac:dyDescent="0.25">
      <c r="A5" s="5" t="s">
        <v>0</v>
      </c>
      <c r="B5" s="2"/>
      <c r="C5" s="2"/>
      <c r="D5" s="2"/>
      <c r="E5" s="2"/>
      <c r="F5" s="2"/>
      <c r="G5" s="53" t="s">
        <v>34</v>
      </c>
      <c r="H5" s="53" t="s">
        <v>33</v>
      </c>
    </row>
    <row r="6" spans="1:8" x14ac:dyDescent="0.25">
      <c r="A6" s="6" t="s">
        <v>1</v>
      </c>
      <c r="B6" s="7"/>
      <c r="C6" s="7" t="s">
        <v>2</v>
      </c>
      <c r="D6" s="7"/>
      <c r="E6" s="7"/>
      <c r="F6" s="7"/>
      <c r="G6" s="7"/>
      <c r="H6" s="7"/>
    </row>
    <row r="7" spans="1:8" x14ac:dyDescent="0.25">
      <c r="A7" s="7" t="s">
        <v>3</v>
      </c>
      <c r="B7" s="7"/>
      <c r="C7" s="7"/>
      <c r="D7" s="7"/>
      <c r="E7" s="7"/>
      <c r="F7" s="7"/>
    </row>
    <row r="8" spans="1:8" x14ac:dyDescent="0.25">
      <c r="A8" s="7" t="s">
        <v>23</v>
      </c>
      <c r="B8" s="7"/>
      <c r="C8" s="7"/>
      <c r="D8" s="7"/>
      <c r="E8" s="7"/>
      <c r="F8" s="8"/>
      <c r="G8" s="8"/>
      <c r="H8" s="9">
        <v>3315623.4</v>
      </c>
    </row>
    <row r="9" spans="1:8" x14ac:dyDescent="0.25">
      <c r="A9" s="42" t="s">
        <v>24</v>
      </c>
      <c r="B9" s="7"/>
      <c r="C9" s="7"/>
      <c r="D9" s="7"/>
      <c r="E9" s="7"/>
      <c r="H9" s="10"/>
    </row>
    <row r="10" spans="1:8" x14ac:dyDescent="0.25">
      <c r="A10" s="43" t="s">
        <v>25</v>
      </c>
      <c r="F10" s="10">
        <v>-1</v>
      </c>
      <c r="G10" s="11">
        <v>962060.33</v>
      </c>
      <c r="H10" s="10"/>
    </row>
    <row r="11" spans="1:8" x14ac:dyDescent="0.25">
      <c r="A11" s="43" t="s">
        <v>30</v>
      </c>
      <c r="F11" s="10">
        <v>-1</v>
      </c>
      <c r="G11" s="52">
        <v>0</v>
      </c>
      <c r="H11" s="10"/>
    </row>
    <row r="12" spans="1:8" x14ac:dyDescent="0.25">
      <c r="A12" s="7" t="s">
        <v>4</v>
      </c>
      <c r="H12" s="10"/>
    </row>
    <row r="13" spans="1:8" x14ac:dyDescent="0.25">
      <c r="A13" s="43" t="s">
        <v>4</v>
      </c>
      <c r="B13" s="7"/>
      <c r="C13" s="7"/>
      <c r="D13" s="7"/>
      <c r="E13" s="7"/>
      <c r="F13" s="7"/>
      <c r="G13" s="41">
        <v>22699.86</v>
      </c>
      <c r="H13" s="48"/>
    </row>
    <row r="14" spans="1:8" x14ac:dyDescent="0.25">
      <c r="A14" s="7" t="s">
        <v>5</v>
      </c>
      <c r="B14" s="7"/>
      <c r="C14" s="7"/>
      <c r="D14" s="7"/>
      <c r="E14" s="7"/>
      <c r="F14" s="7"/>
      <c r="G14" s="10"/>
      <c r="H14" s="15">
        <f>+H8+G10+G11+G13</f>
        <v>4300383.59</v>
      </c>
    </row>
    <row r="15" spans="1:8" x14ac:dyDescent="0.25">
      <c r="A15" s="7" t="s">
        <v>26</v>
      </c>
      <c r="B15" s="7"/>
      <c r="C15" s="7"/>
      <c r="D15" s="7"/>
      <c r="E15" s="7"/>
      <c r="F15" s="7"/>
      <c r="G15" s="10">
        <f>3927.37+3709.92</f>
        <v>7637.29</v>
      </c>
      <c r="H15" s="13"/>
    </row>
    <row r="16" spans="1:8" x14ac:dyDescent="0.25">
      <c r="A16" s="7" t="s">
        <v>6</v>
      </c>
      <c r="B16" s="7"/>
      <c r="C16" s="7"/>
      <c r="D16" s="7"/>
      <c r="E16" s="7"/>
      <c r="F16" s="7"/>
      <c r="G16" s="14">
        <v>61131.38</v>
      </c>
      <c r="H16" s="13"/>
    </row>
    <row r="17" spans="1:8" x14ac:dyDescent="0.25">
      <c r="A17" s="7" t="s">
        <v>7</v>
      </c>
      <c r="B17" s="13"/>
      <c r="C17" s="13"/>
      <c r="D17" s="13"/>
      <c r="E17" s="13"/>
      <c r="F17" s="13"/>
      <c r="G17" s="13"/>
      <c r="H17" s="10">
        <f>SUM(G15:G16)</f>
        <v>68768.67</v>
      </c>
    </row>
    <row r="18" spans="1:8" x14ac:dyDescent="0.25">
      <c r="A18" s="7" t="s">
        <v>8</v>
      </c>
      <c r="B18" s="13"/>
      <c r="C18" s="13"/>
      <c r="D18" s="13"/>
      <c r="E18" s="13"/>
      <c r="F18" s="13"/>
      <c r="G18" s="13"/>
      <c r="H18" s="10"/>
    </row>
    <row r="19" spans="1:8" x14ac:dyDescent="0.25">
      <c r="A19" s="44" t="s">
        <v>27</v>
      </c>
      <c r="B19" s="7"/>
      <c r="C19" s="7"/>
      <c r="D19" s="7"/>
      <c r="E19" s="7"/>
      <c r="F19" s="7"/>
      <c r="G19" s="16">
        <v>365578.93</v>
      </c>
      <c r="H19" s="10"/>
    </row>
    <row r="20" spans="1:8" x14ac:dyDescent="0.25">
      <c r="A20" s="7" t="s">
        <v>9</v>
      </c>
      <c r="B20" s="7"/>
      <c r="C20" s="7"/>
      <c r="D20" s="7"/>
      <c r="E20" s="7"/>
      <c r="F20" s="7"/>
      <c r="G20" s="10"/>
      <c r="H20" s="17">
        <f>SUM(G19:G19)</f>
        <v>365578.93</v>
      </c>
    </row>
    <row r="21" spans="1:8" x14ac:dyDescent="0.25">
      <c r="A21" s="7" t="s">
        <v>10</v>
      </c>
      <c r="B21" s="7"/>
      <c r="C21" s="7"/>
      <c r="D21" s="7"/>
      <c r="E21" s="7"/>
      <c r="F21" s="7"/>
      <c r="G21" s="10"/>
      <c r="H21" s="14">
        <v>11873</v>
      </c>
    </row>
    <row r="22" spans="1:8" x14ac:dyDescent="0.25">
      <c r="A22" s="7" t="s">
        <v>11</v>
      </c>
      <c r="B22" s="7"/>
      <c r="C22" s="7"/>
      <c r="D22" s="7"/>
      <c r="E22" s="7"/>
      <c r="F22" s="7"/>
      <c r="G22" s="10"/>
      <c r="H22" s="18">
        <f>SUM(H20:H21)</f>
        <v>377451.93</v>
      </c>
    </row>
    <row r="23" spans="1:8" ht="16.5" thickBot="1" x14ac:dyDescent="0.3">
      <c r="A23" s="19" t="s">
        <v>12</v>
      </c>
      <c r="B23" s="7"/>
      <c r="C23" s="7"/>
      <c r="D23" s="7"/>
      <c r="E23" s="7"/>
      <c r="F23" s="7"/>
      <c r="G23" s="10"/>
      <c r="H23" s="20">
        <f>+H14+H22+H17</f>
        <v>4746604.1899999995</v>
      </c>
    </row>
    <row r="24" spans="1:8" ht="16.5" thickTop="1" x14ac:dyDescent="0.25">
      <c r="A24" s="21" t="s">
        <v>13</v>
      </c>
      <c r="B24" s="22"/>
      <c r="C24" s="22"/>
      <c r="D24" s="7"/>
      <c r="E24" s="7"/>
      <c r="F24" s="7"/>
      <c r="G24" s="10"/>
      <c r="H24" s="10"/>
    </row>
    <row r="25" spans="1:8" x14ac:dyDescent="0.25">
      <c r="A25" s="7" t="s">
        <v>14</v>
      </c>
      <c r="B25" s="7"/>
      <c r="C25" s="7"/>
      <c r="D25" s="7"/>
      <c r="E25" s="7"/>
      <c r="F25" s="7"/>
      <c r="G25" s="10"/>
      <c r="H25" s="10"/>
    </row>
    <row r="26" spans="1:8" x14ac:dyDescent="0.25">
      <c r="A26" s="45" t="s">
        <v>28</v>
      </c>
      <c r="B26" s="7"/>
      <c r="C26" s="7"/>
      <c r="D26" s="7"/>
      <c r="E26" s="7"/>
      <c r="F26" s="7"/>
      <c r="G26" s="10">
        <v>38116.51</v>
      </c>
      <c r="H26" s="10"/>
    </row>
    <row r="27" spans="1:8" x14ac:dyDescent="0.25">
      <c r="A27" s="7" t="s">
        <v>40</v>
      </c>
      <c r="B27" s="7"/>
      <c r="C27" s="7"/>
      <c r="D27" s="7"/>
      <c r="E27" s="7"/>
      <c r="F27" s="10">
        <v>-2</v>
      </c>
      <c r="G27" s="10">
        <f>10154.74+100000</f>
        <v>110154.74</v>
      </c>
      <c r="H27" s="10"/>
    </row>
    <row r="28" spans="1:8" x14ac:dyDescent="0.25">
      <c r="A28" s="7" t="s">
        <v>38</v>
      </c>
      <c r="B28" s="7"/>
      <c r="C28" s="7"/>
      <c r="D28" s="7"/>
      <c r="E28" s="7"/>
      <c r="F28" s="10">
        <v>-3</v>
      </c>
      <c r="G28" s="10">
        <v>219566.4</v>
      </c>
      <c r="H28" s="10"/>
    </row>
    <row r="29" spans="1:8" x14ac:dyDescent="0.25">
      <c r="A29" s="24" t="s">
        <v>29</v>
      </c>
      <c r="B29" s="7"/>
      <c r="C29" s="7"/>
      <c r="D29" s="7"/>
      <c r="E29" s="7"/>
      <c r="F29" s="7"/>
      <c r="G29" s="14">
        <f>681431.28-100000-10154.74-219566.4</f>
        <v>351710.14</v>
      </c>
      <c r="H29" s="25"/>
    </row>
    <row r="30" spans="1:8" x14ac:dyDescent="0.25">
      <c r="A30" s="7" t="s">
        <v>15</v>
      </c>
      <c r="B30" s="7"/>
      <c r="C30" s="7"/>
      <c r="D30" s="7"/>
      <c r="E30" s="7"/>
      <c r="F30" s="7"/>
      <c r="G30" s="10"/>
      <c r="H30" s="51">
        <f>SUM(G26:G29)</f>
        <v>719547.79</v>
      </c>
    </row>
    <row r="31" spans="1:8" x14ac:dyDescent="0.25">
      <c r="A31" s="7" t="s">
        <v>16</v>
      </c>
      <c r="B31" s="7"/>
      <c r="C31" s="7"/>
      <c r="D31" s="7"/>
      <c r="E31" s="7"/>
      <c r="F31" s="7"/>
      <c r="G31" s="10"/>
      <c r="H31" s="10">
        <f>SUM(H30:H30)</f>
        <v>719547.79</v>
      </c>
    </row>
    <row r="32" spans="1:8" x14ac:dyDescent="0.25">
      <c r="A32" s="19" t="s">
        <v>17</v>
      </c>
      <c r="B32" s="7"/>
      <c r="C32" s="7"/>
      <c r="D32" s="7"/>
      <c r="E32" s="7"/>
      <c r="F32" s="7"/>
      <c r="G32" s="10"/>
      <c r="H32" s="10"/>
    </row>
    <row r="33" spans="1:8" x14ac:dyDescent="0.25">
      <c r="A33" s="47" t="s">
        <v>32</v>
      </c>
      <c r="B33" s="7"/>
      <c r="C33" s="7"/>
      <c r="D33" s="7"/>
      <c r="E33" s="7"/>
      <c r="F33" s="8"/>
      <c r="G33" s="10">
        <v>-4</v>
      </c>
      <c r="H33" s="50">
        <f>+'[2]Cushion Given the Board'!$E$28</f>
        <v>948037.53999999992</v>
      </c>
    </row>
    <row r="34" spans="1:8" x14ac:dyDescent="0.25">
      <c r="A34" s="44" t="s">
        <v>31</v>
      </c>
      <c r="B34" s="7"/>
      <c r="C34" s="7"/>
      <c r="D34" s="7"/>
      <c r="E34" s="7"/>
      <c r="F34" s="7"/>
      <c r="G34" s="12"/>
      <c r="H34" s="46">
        <f>1663589.75+1608207+5862.54-H33</f>
        <v>2329621.75</v>
      </c>
    </row>
    <row r="35" spans="1:8" x14ac:dyDescent="0.25">
      <c r="A35" s="43" t="s">
        <v>39</v>
      </c>
      <c r="B35" s="7"/>
      <c r="C35" s="7"/>
      <c r="D35" s="7"/>
      <c r="E35" s="7"/>
      <c r="F35" s="27"/>
      <c r="G35" s="10"/>
      <c r="H35" s="14">
        <f>+[1]Sheet1!$H$48</f>
        <v>749397.1100000001</v>
      </c>
    </row>
    <row r="36" spans="1:8" x14ac:dyDescent="0.25">
      <c r="A36" s="19" t="s">
        <v>18</v>
      </c>
      <c r="B36" s="7"/>
      <c r="C36" s="7"/>
      <c r="D36" s="7"/>
      <c r="E36" s="7"/>
      <c r="F36" s="7"/>
      <c r="G36" s="10"/>
      <c r="H36" s="10">
        <f>SUM(H33:H35)</f>
        <v>4027056.4000000004</v>
      </c>
    </row>
    <row r="37" spans="1:8" ht="16.5" thickBot="1" x14ac:dyDescent="0.3">
      <c r="A37" s="19" t="s">
        <v>19</v>
      </c>
      <c r="B37" s="7"/>
      <c r="C37" s="7"/>
      <c r="D37" s="7"/>
      <c r="E37" s="7"/>
      <c r="F37" s="7"/>
      <c r="G37" s="10"/>
      <c r="H37" s="28">
        <f>SUM(H31:H35)</f>
        <v>4746604.1900000004</v>
      </c>
    </row>
    <row r="38" spans="1:8" ht="16.5" thickTop="1" x14ac:dyDescent="0.25">
      <c r="A38" s="13"/>
      <c r="B38" s="13"/>
      <c r="C38" s="13"/>
      <c r="D38" s="13"/>
      <c r="E38" s="13"/>
      <c r="F38" s="13"/>
      <c r="G38" s="13"/>
      <c r="H38" s="13"/>
    </row>
    <row r="39" spans="1:8" x14ac:dyDescent="0.25">
      <c r="A39" s="29"/>
      <c r="B39" s="7"/>
      <c r="C39" s="7"/>
      <c r="D39" s="7"/>
      <c r="E39" s="7"/>
      <c r="F39" s="7"/>
      <c r="G39" s="7"/>
      <c r="H39" s="23"/>
    </row>
    <row r="40" spans="1:8" x14ac:dyDescent="0.25">
      <c r="A40" s="21" t="s">
        <v>20</v>
      </c>
      <c r="B40" s="22"/>
      <c r="C40" s="30"/>
      <c r="D40" s="31"/>
      <c r="E40" s="32"/>
      <c r="F40" s="7"/>
      <c r="G40" s="7"/>
      <c r="H40" s="23"/>
    </row>
    <row r="41" spans="1:8" x14ac:dyDescent="0.25">
      <c r="A41" s="7" t="s">
        <v>41</v>
      </c>
      <c r="B41" s="7"/>
      <c r="C41" s="7"/>
      <c r="D41" s="7"/>
      <c r="E41" s="7"/>
      <c r="F41" s="7"/>
      <c r="G41" s="7"/>
      <c r="H41" s="7"/>
    </row>
    <row r="42" spans="1:8" x14ac:dyDescent="0.25">
      <c r="A42" s="26" t="s">
        <v>37</v>
      </c>
      <c r="B42" s="7"/>
      <c r="C42" s="7"/>
      <c r="D42" s="12"/>
      <c r="E42" s="12"/>
      <c r="F42" s="7"/>
      <c r="G42" s="7"/>
      <c r="H42" s="7"/>
    </row>
    <row r="43" spans="1:8" x14ac:dyDescent="0.25">
      <c r="A43" s="7" t="s">
        <v>35</v>
      </c>
      <c r="B43" s="7"/>
      <c r="C43" s="7"/>
      <c r="D43" s="12"/>
      <c r="E43" s="12"/>
      <c r="F43" s="7"/>
      <c r="G43" s="7"/>
      <c r="H43" s="7"/>
    </row>
    <row r="44" spans="1:8" x14ac:dyDescent="0.25">
      <c r="A44" s="33" t="s">
        <v>36</v>
      </c>
      <c r="B44" s="13"/>
      <c r="C44" s="13"/>
      <c r="D44" s="13"/>
      <c r="E44" s="13"/>
      <c r="F44" s="13"/>
      <c r="G44" s="13"/>
      <c r="H44" s="13"/>
    </row>
    <row r="45" spans="1:8" x14ac:dyDescent="0.25">
      <c r="A45" s="33"/>
    </row>
    <row r="46" spans="1:8" x14ac:dyDescent="0.25">
      <c r="A46" s="49"/>
    </row>
    <row r="47" spans="1:8" x14ac:dyDescent="0.25">
      <c r="A47" s="49"/>
    </row>
  </sheetData>
  <pageMargins left="0.2" right="0.2" top="0.75" bottom="0.75" header="0.3" footer="0.3"/>
  <pageSetup scale="77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</dc:creator>
  <cp:lastModifiedBy>Gail Watson</cp:lastModifiedBy>
  <cp:lastPrinted>2021-11-29T21:56:09Z</cp:lastPrinted>
  <dcterms:created xsi:type="dcterms:W3CDTF">2021-02-09T20:02:03Z</dcterms:created>
  <dcterms:modified xsi:type="dcterms:W3CDTF">2022-04-09T02:20:29Z</dcterms:modified>
</cp:coreProperties>
</file>